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4-25下" sheetId="2" r:id="rId1"/>
    <sheet name="25-26上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<sst xmlns="http://schemas.openxmlformats.org/spreadsheetml/2006/main" count="94" uniqueCount="45">
  <si>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t>长桥中学教师、学生食堂支出统计</t>
  </si>
  <si>
    <t>教师</t>
  </si>
  <si>
    <t>学生</t>
  </si>
  <si>
    <t>米</t>
  </si>
  <si>
    <t>油</t>
  </si>
  <si>
    <t>调料</t>
  </si>
  <si>
    <t>菜</t>
  </si>
  <si>
    <t>牛奶</t>
  </si>
  <si>
    <t>2024-2025第二学期</t>
  </si>
  <si>
    <t>教师总计</t>
  </si>
  <si>
    <t>学生总计</t>
  </si>
  <si>
    <t>学期合计</t>
  </si>
  <si>
    <t>2月请假退费</t>
  </si>
  <si>
    <t>3月请假退费</t>
  </si>
  <si>
    <t>4月请假退费</t>
  </si>
  <si>
    <t>5月请假退费</t>
  </si>
  <si>
    <t>6月请假退费</t>
  </si>
  <si>
    <t>总退费</t>
  </si>
  <si>
    <t>2025-2026第一学期</t>
  </si>
  <si>
    <t>教工</t>
  </si>
  <si>
    <t>2025.10月</t>
  </si>
  <si>
    <t>老师天数</t>
  </si>
  <si>
    <t>教师支出</t>
  </si>
  <si>
    <t>学生天数</t>
  </si>
  <si>
    <t>8月请假退费</t>
  </si>
  <si>
    <t>学生支出</t>
  </si>
  <si>
    <t>科文中心11人</t>
  </si>
  <si>
    <t>教师预算</t>
  </si>
  <si>
    <t>初一初二</t>
  </si>
  <si>
    <t>9月请假退费</t>
  </si>
  <si>
    <t>总收</t>
  </si>
  <si>
    <t>实习生22人</t>
  </si>
  <si>
    <t>教工结余</t>
  </si>
  <si>
    <t>初三</t>
  </si>
  <si>
    <t>10月请假退费</t>
  </si>
  <si>
    <t>学生结余</t>
  </si>
  <si>
    <t>日均</t>
  </si>
  <si>
    <t>11月请假退费</t>
  </si>
  <si>
    <t>12月请假退费</t>
  </si>
  <si>
    <t>1月请假退费</t>
  </si>
  <si>
    <t>初一初二4天退费</t>
  </si>
  <si>
    <t>省平台数据</t>
  </si>
  <si>
    <t>菜品+牛奶</t>
  </si>
  <si>
    <t>总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</si>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</sst>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606266"/>
      <name val="宋体"/>
      <charset val="134"/>
    </font>
    <font>
      <sz val="10.5"/>
      <color rgb="FF6062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3" applyNumberFormat="0" applyFill="0" applyAlignment="0" applyProtection="0">
      <alignment vertical="center"/>
    </xf>
    <xf numFmtId="0" fontId="10" fillId="0" borderId="43" applyNumberFormat="0" applyFill="0" applyAlignment="0" applyProtection="0">
      <alignment vertical="center"/>
    </xf>
    <xf numFmtId="0" fontId="11" fillId="0" borderId="4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5" applyNumberFormat="0" applyAlignment="0" applyProtection="0">
      <alignment vertical="center"/>
    </xf>
    <xf numFmtId="0" fontId="13" fillId="4" borderId="46" applyNumberFormat="0" applyAlignment="0" applyProtection="0">
      <alignment vertical="center"/>
    </xf>
    <xf numFmtId="0" fontId="14" fillId="4" borderId="45" applyNumberFormat="0" applyAlignment="0" applyProtection="0">
      <alignment vertical="center"/>
    </xf>
    <xf numFmtId="0" fontId="15" fillId="5" borderId="47" applyNumberFormat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0" xfId="0" applyFont="1">
      <alignment vertical="center"/>
    </xf>
    <xf numFmtId="58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58" fontId="0" fillId="0" borderId="0" xfId="0" applyNumberForma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workbookViewId="0">
      <selection activeCell="B5" sqref="B5:L11"/>
    </sheetView>
  </sheetViews>
  <sheetFormatPr defaultColWidth="9" defaultRowHeight="13.5"/>
  <cols>
    <col min="4" max="4" width="9.375"/>
    <col min="5" max="5" width="10.375"/>
    <col min="6" max="6" width="9.375"/>
    <col min="7" max="7" width="11.625" customWidth="1"/>
    <col min="8" max="8" width="10.375"/>
    <col min="9" max="9" width="10.625" customWidth="1"/>
    <col min="10" max="10" width="12.75" customWidth="1"/>
    <col min="11" max="11" width="11.5"/>
    <col min="12" max="12" width="10.375"/>
    <col min="13" max="13" width="11.625" customWidth="1"/>
    <col min="14" max="14" width="10.375"/>
    <col min="16" max="16" width="9.375"/>
  </cols>
  <sheetData>
    <row r="1" ht="40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>
      <c r="A2" s="2"/>
      <c r="B2" s="3" t="s">
        <v>1</v>
      </c>
      <c r="C2" s="4"/>
      <c r="D2" s="4"/>
      <c r="E2" s="4"/>
      <c r="F2" s="5"/>
      <c r="G2" s="6"/>
      <c r="H2" s="7" t="s">
        <v>2</v>
      </c>
      <c r="I2" s="8"/>
      <c r="J2" s="8"/>
      <c r="K2" s="8"/>
      <c r="L2" s="9"/>
      <c r="O2" s="54"/>
      <c r="P2" s="55"/>
    </row>
    <row r="3" spans="1:16">
      <c r="A3" s="10"/>
      <c r="B3" s="11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H3" s="11" t="s">
        <v>3</v>
      </c>
      <c r="I3" s="12" t="s">
        <v>4</v>
      </c>
      <c r="J3" s="12" t="s">
        <v>5</v>
      </c>
      <c r="K3" s="12" t="s">
        <v>6</v>
      </c>
      <c r="L3" s="13" t="s">
        <v>7</v>
      </c>
    </row>
    <row r="4" spans="1:16">
      <c r="A4" s="10">
        <v>2024.12</v>
      </c>
      <c r="B4" s="11">
        <v>1610</v>
      </c>
      <c r="C4" s="12">
        <v>2950</v>
      </c>
      <c r="D4" s="12">
        <v>1300.13</v>
      </c>
      <c r="E4" s="12">
        <v>37660.67</v>
      </c>
      <c r="F4" s="13">
        <v>2340</v>
      </c>
      <c r="G4" s="14"/>
      <c r="H4" s="11">
        <v>12190</v>
      </c>
      <c r="I4" s="12">
        <v>14750</v>
      </c>
      <c r="J4" s="12">
        <v>5696.17</v>
      </c>
      <c r="K4" s="12">
        <v>238554.35</v>
      </c>
      <c r="L4" s="13">
        <v>13156</v>
      </c>
    </row>
    <row r="5" spans="1:16">
      <c r="A5" s="15">
        <v>2025.01</v>
      </c>
      <c r="B5" s="16">
        <v>920</v>
      </c>
      <c r="C5" s="17">
        <v>0</v>
      </c>
      <c r="D5" s="17">
        <v>710.62</v>
      </c>
      <c r="E5" s="17">
        <v>37035.76</v>
      </c>
      <c r="F5" s="18">
        <v>840</v>
      </c>
      <c r="G5" s="19"/>
      <c r="H5" s="16">
        <v>2530</v>
      </c>
      <c r="I5" s="17">
        <v>0</v>
      </c>
      <c r="J5" s="17">
        <v>1962.88</v>
      </c>
      <c r="K5" s="17">
        <v>165091.45</v>
      </c>
      <c r="L5" s="18">
        <v>7728</v>
      </c>
    </row>
    <row r="6" ht="14.25" spans="1:16">
      <c r="A6" s="20"/>
      <c r="B6" s="21"/>
      <c r="C6" s="22"/>
      <c r="D6" s="22"/>
      <c r="E6" s="22"/>
      <c r="F6" s="23"/>
      <c r="G6" s="24"/>
      <c r="H6" s="21"/>
      <c r="I6" s="22"/>
      <c r="J6" s="22"/>
      <c r="K6" s="22"/>
      <c r="L6" s="23"/>
    </row>
    <row r="7" spans="1:16">
      <c r="A7" s="25"/>
      <c r="B7" s="2" t="s">
        <v>8</v>
      </c>
      <c r="C7" s="26"/>
      <c r="D7" s="26"/>
      <c r="E7" s="26"/>
      <c r="F7" s="26"/>
      <c r="G7" s="26"/>
      <c r="H7" s="26"/>
      <c r="I7" s="26"/>
      <c r="J7" s="26"/>
      <c r="K7" s="26"/>
      <c r="L7" s="27"/>
      <c r="M7" s="27"/>
    </row>
    <row r="8" spans="1:16">
      <c r="A8" s="10">
        <v>2025.02</v>
      </c>
      <c r="B8" s="11">
        <v>1610</v>
      </c>
      <c r="C8" s="12">
        <v>1770</v>
      </c>
      <c r="D8" s="12">
        <v>1094.48</v>
      </c>
      <c r="E8" s="12">
        <v>30881.47</v>
      </c>
      <c r="F8" s="13">
        <v>2040</v>
      </c>
      <c r="G8" s="14"/>
      <c r="H8" s="11">
        <v>12190</v>
      </c>
      <c r="I8" s="12">
        <v>5310</v>
      </c>
      <c r="J8" s="12">
        <v>3907.65</v>
      </c>
      <c r="K8" s="12">
        <v>149912.46</v>
      </c>
      <c r="L8" s="13">
        <v>20035.2</v>
      </c>
      <c r="M8" s="28"/>
    </row>
    <row r="9" spans="1:16">
      <c r="A9" s="10">
        <v>2025.03</v>
      </c>
      <c r="B9" s="11">
        <v>1955</v>
      </c>
      <c r="C9" s="12">
        <v>3540</v>
      </c>
      <c r="D9" s="12">
        <v>1566.82</v>
      </c>
      <c r="E9" s="12">
        <v>48808.62</v>
      </c>
      <c r="F9" s="13">
        <v>3960</v>
      </c>
      <c r="G9" s="14"/>
      <c r="H9" s="11">
        <v>15295</v>
      </c>
      <c r="I9" s="12">
        <v>10620</v>
      </c>
      <c r="J9" s="12">
        <v>9244.96</v>
      </c>
      <c r="K9" s="12">
        <v>297654.6</v>
      </c>
      <c r="L9" s="13">
        <v>38287.2</v>
      </c>
      <c r="M9" s="28"/>
    </row>
    <row r="10" spans="1:16">
      <c r="A10" s="10">
        <v>2025.04</v>
      </c>
      <c r="B10" s="11">
        <v>2760</v>
      </c>
      <c r="C10" s="12">
        <v>3540</v>
      </c>
      <c r="D10" s="12">
        <v>2356.88</v>
      </c>
      <c r="E10" s="12">
        <v>61275.62</v>
      </c>
      <c r="F10" s="13">
        <v>8064</v>
      </c>
      <c r="G10" s="14"/>
      <c r="H10" s="11">
        <v>17940</v>
      </c>
      <c r="I10" s="12">
        <v>8260</v>
      </c>
      <c r="J10" s="12">
        <v>12028.89</v>
      </c>
      <c r="K10" s="12">
        <v>304337.42</v>
      </c>
      <c r="L10" s="13">
        <v>65567.4</v>
      </c>
      <c r="M10" s="28"/>
    </row>
    <row r="11" spans="1:16">
      <c r="A11" s="10">
        <v>2025.05</v>
      </c>
      <c r="B11" s="11">
        <v>1610</v>
      </c>
      <c r="C11" s="12">
        <v>0</v>
      </c>
      <c r="D11" s="12">
        <v>993.21</v>
      </c>
      <c r="E11" s="12">
        <v>38980.15</v>
      </c>
      <c r="F11" s="13">
        <v>5416</v>
      </c>
      <c r="G11" s="14"/>
      <c r="H11" s="11">
        <v>12190</v>
      </c>
      <c r="I11" s="12">
        <v>4720</v>
      </c>
      <c r="J11" s="12">
        <v>7384.97</v>
      </c>
      <c r="K11" s="12">
        <v>243802.33</v>
      </c>
      <c r="L11" s="13">
        <v>45042</v>
      </c>
      <c r="M11" s="28"/>
    </row>
    <row r="12" spans="1:16">
      <c r="A12" s="10">
        <v>2025.06</v>
      </c>
      <c r="B12" s="11">
        <v>0</v>
      </c>
      <c r="C12" s="12">
        <v>1286</v>
      </c>
      <c r="D12" s="12">
        <v>1090.23</v>
      </c>
      <c r="E12" s="12">
        <v>42417.92</v>
      </c>
      <c r="F12" s="13">
        <v>2717.2</v>
      </c>
      <c r="G12" s="14" t="s">
        <v>9</v>
      </c>
      <c r="H12" s="11">
        <v>8050</v>
      </c>
      <c r="I12" s="12">
        <v>5222</v>
      </c>
      <c r="J12" s="12">
        <v>2993.38</v>
      </c>
      <c r="K12" s="12">
        <v>161883.13</v>
      </c>
      <c r="L12" s="13">
        <v>16947</v>
      </c>
      <c r="M12" s="29" t="s">
        <v>10</v>
      </c>
    </row>
    <row r="13" spans="1:16">
      <c r="A13" s="15" t="s">
        <v>11</v>
      </c>
      <c r="B13" s="16">
        <f t="shared" ref="B13:F13" si="0">SUM(B8:B12)</f>
        <v>7935</v>
      </c>
      <c r="C13" s="17">
        <f t="shared" si="0"/>
        <v>10136</v>
      </c>
      <c r="D13" s="17">
        <f t="shared" si="0"/>
        <v>7101.62</v>
      </c>
      <c r="E13" s="17">
        <f t="shared" si="0"/>
        <v>222363.78</v>
      </c>
      <c r="F13" s="18">
        <f t="shared" si="0"/>
        <v>22197.2</v>
      </c>
      <c r="G13" s="16">
        <f>SUM(B13:F13)</f>
        <v>269733.6</v>
      </c>
      <c r="H13" s="16">
        <f t="shared" ref="H13:L13" si="1">SUM(H8:H12)</f>
        <v>65665</v>
      </c>
      <c r="I13" s="17">
        <f t="shared" si="1"/>
        <v>34132</v>
      </c>
      <c r="J13" s="17">
        <f t="shared" si="1"/>
        <v>35559.85</v>
      </c>
      <c r="K13" s="17">
        <f t="shared" si="1"/>
        <v>1157589.94</v>
      </c>
      <c r="L13" s="18">
        <f t="shared" si="1"/>
        <v>185878.8</v>
      </c>
      <c r="M13" s="30">
        <f>SUM(H13:L13)</f>
        <v>1478825.59</v>
      </c>
      <c r="O13" s="54"/>
    </row>
  </sheetData>
  <mergeCells count="4">
    <mergeCell ref="A1:L1"/>
    <mergeCell ref="B2:F2"/>
    <mergeCell ref="H2:L2"/>
    <mergeCell ref="B7:L7"/>
  </mergeCells>
  <pageMargins left="0.75" right="0.75" top="1" bottom="1" header="0.511805555555556" footer="0.51180555555555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workbookViewId="0">
      <selection activeCell="O17" sqref="O17"/>
    </sheetView>
  </sheetViews>
  <sheetFormatPr defaultColWidth="9" defaultRowHeight="13.5"/>
  <cols>
    <col min="1" max="1" width="9.125"/>
    <col min="4" max="4" width="9.375"/>
    <col min="5" max="5" width="10.375"/>
    <col min="6" max="6" width="9.375"/>
    <col min="7" max="7" width="11.625" customWidth="1"/>
    <col min="8" max="8" width="10.375"/>
    <col min="9" max="9" width="10.625" customWidth="1"/>
    <col min="10" max="10" width="12.75" customWidth="1"/>
    <col min="11" max="11" width="11.5"/>
    <col min="12" max="12" width="10.375"/>
    <col min="13" max="13" width="11.625" customWidth="1"/>
    <col min="14" max="14" width="10.375"/>
    <col min="15" max="15" width="11.5"/>
    <col min="16" max="16" width="9.375"/>
  </cols>
  <sheetData>
    <row r="1" ht="4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>
      <c r="A2" s="2"/>
      <c r="B2" s="3" t="s">
        <v>1</v>
      </c>
      <c r="C2" s="4"/>
      <c r="D2" s="4"/>
      <c r="E2" s="4"/>
      <c r="F2" s="5"/>
      <c r="G2" s="6"/>
      <c r="H2" s="7" t="s">
        <v>2</v>
      </c>
      <c r="I2" s="8"/>
      <c r="J2" s="8"/>
      <c r="K2" s="8"/>
      <c r="L2" s="9"/>
    </row>
    <row r="3" spans="1:15">
      <c r="A3" s="10"/>
      <c r="B3" s="11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H3" s="11" t="s">
        <v>3</v>
      </c>
      <c r="I3" s="12" t="s">
        <v>4</v>
      </c>
      <c r="J3" s="12" t="s">
        <v>5</v>
      </c>
      <c r="K3" s="12" t="s">
        <v>6</v>
      </c>
      <c r="L3" s="13" t="s">
        <v>7</v>
      </c>
    </row>
    <row r="4" spans="1:15">
      <c r="A4" s="10">
        <v>2024.12</v>
      </c>
      <c r="B4" s="11">
        <v>1610</v>
      </c>
      <c r="C4" s="12">
        <v>2950</v>
      </c>
      <c r="D4" s="12">
        <v>1300.13</v>
      </c>
      <c r="E4" s="12">
        <v>37660.67</v>
      </c>
      <c r="F4" s="13">
        <v>2340</v>
      </c>
      <c r="G4" s="14"/>
      <c r="H4" s="11">
        <v>12190</v>
      </c>
      <c r="I4" s="12">
        <v>14750</v>
      </c>
      <c r="J4" s="12">
        <v>5696.17</v>
      </c>
      <c r="K4" s="12">
        <v>238554.35</v>
      </c>
      <c r="L4" s="13">
        <v>13156</v>
      </c>
    </row>
    <row r="5" spans="1:15">
      <c r="A5" s="15">
        <v>2025.01</v>
      </c>
      <c r="B5" s="16">
        <v>920</v>
      </c>
      <c r="C5" s="17">
        <v>0</v>
      </c>
      <c r="D5" s="17">
        <v>710.62</v>
      </c>
      <c r="E5" s="17">
        <v>37035.76</v>
      </c>
      <c r="F5" s="18">
        <v>840</v>
      </c>
      <c r="G5" s="19"/>
      <c r="H5" s="16">
        <v>2530</v>
      </c>
      <c r="I5" s="17">
        <v>0</v>
      </c>
      <c r="J5" s="17">
        <v>1962.88</v>
      </c>
      <c r="K5" s="17">
        <v>165091.45</v>
      </c>
      <c r="L5" s="18">
        <v>7728</v>
      </c>
    </row>
    <row r="6" ht="14.25" spans="1:15">
      <c r="A6" s="20"/>
      <c r="B6" s="21"/>
      <c r="C6" s="22"/>
      <c r="D6" s="22"/>
      <c r="E6" s="22"/>
      <c r="F6" s="23"/>
      <c r="G6" s="24"/>
      <c r="H6" s="21"/>
      <c r="I6" s="22"/>
      <c r="J6" s="22"/>
      <c r="K6" s="22"/>
      <c r="L6" s="23"/>
    </row>
    <row r="7" spans="1:15">
      <c r="A7" s="25"/>
      <c r="B7" s="2" t="s">
        <v>8</v>
      </c>
      <c r="C7" s="26"/>
      <c r="D7" s="26"/>
      <c r="E7" s="26"/>
      <c r="F7" s="26"/>
      <c r="G7" s="26"/>
      <c r="H7" s="26"/>
      <c r="I7" s="26"/>
      <c r="J7" s="26"/>
      <c r="K7" s="26"/>
      <c r="L7" s="27"/>
      <c r="M7" s="27"/>
      <c r="N7" t="s">
        <v>12</v>
      </c>
      <c r="O7">
        <v>1310</v>
      </c>
    </row>
    <row r="8" spans="1:15">
      <c r="A8" s="10">
        <v>2025.02</v>
      </c>
      <c r="B8" s="11">
        <v>1610</v>
      </c>
      <c r="C8" s="12">
        <v>1770</v>
      </c>
      <c r="D8" s="12">
        <v>1094.48</v>
      </c>
      <c r="E8" s="12">
        <v>30881.47</v>
      </c>
      <c r="F8" s="13">
        <v>2040</v>
      </c>
      <c r="G8" s="14"/>
      <c r="H8" s="11">
        <v>12190</v>
      </c>
      <c r="I8" s="12">
        <v>5310</v>
      </c>
      <c r="J8" s="12">
        <v>3907.65</v>
      </c>
      <c r="K8" s="12">
        <v>149912.46</v>
      </c>
      <c r="L8" s="13">
        <v>20035.2</v>
      </c>
      <c r="M8" s="28"/>
      <c r="N8" t="s">
        <v>13</v>
      </c>
      <c r="O8">
        <v>3720</v>
      </c>
    </row>
    <row r="9" spans="1:15">
      <c r="A9" s="10">
        <v>2025.03</v>
      </c>
      <c r="B9" s="11">
        <v>1955</v>
      </c>
      <c r="C9" s="12">
        <v>3540</v>
      </c>
      <c r="D9" s="12">
        <v>1566.82</v>
      </c>
      <c r="E9" s="12">
        <v>48808.62</v>
      </c>
      <c r="F9" s="13">
        <v>3960</v>
      </c>
      <c r="G9" s="14"/>
      <c r="H9" s="11">
        <v>15295</v>
      </c>
      <c r="I9" s="12">
        <v>10620</v>
      </c>
      <c r="J9" s="12">
        <v>9244.96</v>
      </c>
      <c r="K9" s="12">
        <v>297654.6</v>
      </c>
      <c r="L9" s="13">
        <v>38287.2</v>
      </c>
      <c r="M9" s="28"/>
      <c r="N9" t="s">
        <v>14</v>
      </c>
      <c r="O9">
        <v>4530</v>
      </c>
    </row>
    <row r="10" spans="1:15">
      <c r="A10" s="10">
        <v>2025.04</v>
      </c>
      <c r="B10" s="11">
        <v>2760</v>
      </c>
      <c r="C10" s="12">
        <v>3540</v>
      </c>
      <c r="D10" s="12">
        <v>2356.88</v>
      </c>
      <c r="E10" s="12">
        <v>61275.62</v>
      </c>
      <c r="F10" s="13">
        <v>8064</v>
      </c>
      <c r="G10" s="14"/>
      <c r="H10" s="11">
        <v>17940</v>
      </c>
      <c r="I10" s="12">
        <v>8260</v>
      </c>
      <c r="J10" s="12">
        <v>12028.89</v>
      </c>
      <c r="K10" s="12">
        <v>304337.42</v>
      </c>
      <c r="L10" s="13">
        <v>65567.4</v>
      </c>
      <c r="M10" s="28"/>
      <c r="N10" t="s">
        <v>15</v>
      </c>
      <c r="O10">
        <v>4310</v>
      </c>
    </row>
    <row r="11" spans="1:15">
      <c r="A11" s="10">
        <v>2025.05</v>
      </c>
      <c r="B11" s="11">
        <v>1610</v>
      </c>
      <c r="C11" s="12">
        <v>0</v>
      </c>
      <c r="D11" s="12">
        <v>993.21</v>
      </c>
      <c r="E11" s="12">
        <v>38980.15</v>
      </c>
      <c r="F11" s="13">
        <v>5416</v>
      </c>
      <c r="G11" s="14"/>
      <c r="H11" s="11">
        <v>12190</v>
      </c>
      <c r="I11" s="12">
        <v>4720</v>
      </c>
      <c r="J11" s="12">
        <v>7384.97</v>
      </c>
      <c r="K11" s="12">
        <v>243802.33</v>
      </c>
      <c r="L11" s="13">
        <v>45042</v>
      </c>
      <c r="M11" s="28"/>
      <c r="N11" t="s">
        <v>16</v>
      </c>
      <c r="O11">
        <v>125862</v>
      </c>
    </row>
    <row r="12" spans="1:15">
      <c r="A12" s="10">
        <v>2025.06</v>
      </c>
      <c r="B12" s="11">
        <v>0</v>
      </c>
      <c r="C12" s="12">
        <v>1286</v>
      </c>
      <c r="D12" s="12">
        <v>1090.23</v>
      </c>
      <c r="E12" s="12">
        <v>42417.92</v>
      </c>
      <c r="F12" s="13">
        <v>2717.2</v>
      </c>
      <c r="G12" s="14" t="s">
        <v>9</v>
      </c>
      <c r="H12" s="11">
        <v>8050</v>
      </c>
      <c r="I12" s="12">
        <v>5222</v>
      </c>
      <c r="J12" s="12">
        <v>2993.38</v>
      </c>
      <c r="K12" s="12">
        <v>161883.13</v>
      </c>
      <c r="L12" s="13">
        <v>16947</v>
      </c>
      <c r="M12" s="29" t="s">
        <v>10</v>
      </c>
      <c r="N12" t="s">
        <v>17</v>
      </c>
      <c r="O12">
        <f>SUM(O7:O11)</f>
        <v>139732</v>
      </c>
    </row>
    <row r="13" spans="1:15">
      <c r="A13" s="15" t="s">
        <v>11</v>
      </c>
      <c r="B13" s="16">
        <f>SUM(B8:B12)</f>
        <v>7935</v>
      </c>
      <c r="C13" s="17">
        <f t="shared" ref="C13:L13" si="0">SUM(C8:C12)</f>
        <v>10136</v>
      </c>
      <c r="D13" s="17">
        <f t="shared" si="0"/>
        <v>7101.62</v>
      </c>
      <c r="E13" s="17">
        <f t="shared" si="0"/>
        <v>222363.78</v>
      </c>
      <c r="F13" s="18">
        <f t="shared" si="0"/>
        <v>22197.2</v>
      </c>
      <c r="G13" s="16">
        <f>SUM(B13:F13)</f>
        <v>269733.6</v>
      </c>
      <c r="H13" s="16">
        <f t="shared" si="0"/>
        <v>65665</v>
      </c>
      <c r="I13" s="17">
        <f t="shared" si="0"/>
        <v>34132</v>
      </c>
      <c r="J13" s="17">
        <f t="shared" si="0"/>
        <v>35559.85</v>
      </c>
      <c r="K13" s="17">
        <f t="shared" si="0"/>
        <v>1157589.94</v>
      </c>
      <c r="L13" s="18">
        <f t="shared" si="0"/>
        <v>185878.8</v>
      </c>
      <c r="M13" s="30">
        <f>SUM(H13:L13)</f>
        <v>1478825.59</v>
      </c>
    </row>
    <row r="14" ht="14.25" spans="1:15">
      <c r="A14" s="25"/>
      <c r="B14" s="31" t="s">
        <v>18</v>
      </c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4"/>
    </row>
    <row r="15" customFormat="1" spans="1:15">
      <c r="A15" s="2"/>
      <c r="B15" s="3" t="s">
        <v>19</v>
      </c>
      <c r="C15" s="4"/>
      <c r="D15" s="4"/>
      <c r="E15" s="4"/>
      <c r="F15" s="5"/>
      <c r="G15" s="35"/>
      <c r="H15" s="7" t="s">
        <v>2</v>
      </c>
      <c r="I15" s="8"/>
      <c r="J15" s="8"/>
      <c r="K15" s="8"/>
      <c r="L15" s="9"/>
      <c r="M15" s="35"/>
    </row>
    <row r="16" customFormat="1" ht="14.25" spans="1:15">
      <c r="A16" s="10"/>
      <c r="B16" s="11" t="s">
        <v>3</v>
      </c>
      <c r="C16" s="12" t="s">
        <v>4</v>
      </c>
      <c r="D16" s="12" t="s">
        <v>5</v>
      </c>
      <c r="E16" s="12" t="s">
        <v>6</v>
      </c>
      <c r="F16" s="13" t="s">
        <v>7</v>
      </c>
      <c r="G16" s="35"/>
      <c r="H16" s="11" t="s">
        <v>3</v>
      </c>
      <c r="I16" s="12" t="s">
        <v>4</v>
      </c>
      <c r="J16" s="12" t="s">
        <v>5</v>
      </c>
      <c r="K16" s="12" t="s">
        <v>6</v>
      </c>
      <c r="L16" s="13" t="s">
        <v>7</v>
      </c>
      <c r="M16" s="35"/>
    </row>
    <row r="17" ht="14.25" spans="1:16">
      <c r="A17" s="2">
        <v>2025.07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5"/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5"/>
    </row>
    <row r="18" ht="14.25" spans="1:16">
      <c r="A18" s="10">
        <v>2025.08</v>
      </c>
      <c r="B18" s="3">
        <v>575</v>
      </c>
      <c r="C18" s="3">
        <v>590</v>
      </c>
      <c r="D18" s="3">
        <v>617.26</v>
      </c>
      <c r="E18" s="3">
        <v>6103.29</v>
      </c>
      <c r="F18" s="3">
        <v>0</v>
      </c>
      <c r="G18" s="35"/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5"/>
    </row>
    <row r="19" ht="14.25" spans="1:16">
      <c r="A19" s="10">
        <v>2025.09</v>
      </c>
      <c r="B19" s="3">
        <v>1030</v>
      </c>
      <c r="C19" s="3">
        <v>1150</v>
      </c>
      <c r="D19" s="3">
        <v>2090.29</v>
      </c>
      <c r="E19" s="3">
        <v>39937.87</v>
      </c>
      <c r="F19" s="3">
        <v>902.4</v>
      </c>
      <c r="G19" s="35"/>
      <c r="H19" s="3">
        <v>5150</v>
      </c>
      <c r="I19" s="3">
        <v>5750</v>
      </c>
      <c r="J19" s="3">
        <v>6152.06</v>
      </c>
      <c r="K19" s="3">
        <v>218444.35</v>
      </c>
      <c r="L19" s="3">
        <v>7321.6</v>
      </c>
      <c r="M19" s="35"/>
    </row>
    <row r="20" ht="14.25" spans="1:16">
      <c r="A20" s="10" t="s">
        <v>20</v>
      </c>
      <c r="B20" s="3">
        <v>1309</v>
      </c>
      <c r="C20" s="3">
        <v>2300</v>
      </c>
      <c r="D20" s="3">
        <v>2071.6</v>
      </c>
      <c r="E20" s="3">
        <v>27170.01</v>
      </c>
      <c r="F20" s="3">
        <v>1080</v>
      </c>
      <c r="G20" s="35"/>
      <c r="H20" s="3">
        <v>11781</v>
      </c>
      <c r="I20" s="3">
        <v>2300</v>
      </c>
      <c r="J20" s="3">
        <v>6010.4</v>
      </c>
      <c r="K20" s="3">
        <v>154053.03</v>
      </c>
      <c r="L20" s="3">
        <v>8280</v>
      </c>
      <c r="M20" s="35"/>
    </row>
    <row r="21" ht="14.25" spans="1:16">
      <c r="A21" s="10">
        <v>2025.11</v>
      </c>
      <c r="B21" s="3">
        <v>2380</v>
      </c>
      <c r="C21" s="3">
        <v>2691</v>
      </c>
      <c r="D21" s="3">
        <v>1349.4</v>
      </c>
      <c r="E21" s="3">
        <v>35657.93</v>
      </c>
      <c r="F21" s="3">
        <v>900</v>
      </c>
      <c r="G21" s="35"/>
      <c r="H21" s="3">
        <v>8330</v>
      </c>
      <c r="I21" s="3">
        <v>9039</v>
      </c>
      <c r="J21" s="3">
        <v>5007.8</v>
      </c>
      <c r="K21" s="3">
        <v>193245.26</v>
      </c>
      <c r="L21" s="3">
        <v>8136</v>
      </c>
      <c r="M21" s="35"/>
    </row>
    <row r="22" ht="14.25" spans="1:16">
      <c r="A22" s="10">
        <v>2025.12</v>
      </c>
      <c r="B22" s="3">
        <v>2975</v>
      </c>
      <c r="C22" s="3">
        <v>1725</v>
      </c>
      <c r="D22" s="3">
        <v>1846.62</v>
      </c>
      <c r="E22" s="3">
        <v>42349.27</v>
      </c>
      <c r="F22" s="3">
        <v>1252.8</v>
      </c>
      <c r="G22" s="35"/>
      <c r="H22" s="3">
        <v>11305</v>
      </c>
      <c r="I22" s="3">
        <v>5175</v>
      </c>
      <c r="J22" s="3">
        <v>6032.16</v>
      </c>
      <c r="K22" s="3">
        <v>238180.32</v>
      </c>
      <c r="L22" s="3">
        <v>10672</v>
      </c>
      <c r="M22" s="35"/>
    </row>
    <row r="23" ht="14.25" spans="1:16">
      <c r="A23" s="10">
        <v>2026.1</v>
      </c>
      <c r="B23" s="3">
        <v>1190</v>
      </c>
      <c r="C23" s="3">
        <v>2070</v>
      </c>
      <c r="D23" s="3">
        <v>814.4</v>
      </c>
      <c r="E23" s="3">
        <v>37754.01</v>
      </c>
      <c r="F23" s="3">
        <v>1508</v>
      </c>
      <c r="G23" s="35"/>
      <c r="H23" s="3">
        <v>3570</v>
      </c>
      <c r="I23" s="3">
        <v>5980</v>
      </c>
      <c r="J23" s="3">
        <v>3107.4</v>
      </c>
      <c r="K23" s="3">
        <v>209714.7</v>
      </c>
      <c r="L23" s="3">
        <v>11368</v>
      </c>
      <c r="M23" s="35"/>
    </row>
    <row r="24" ht="14.25" spans="1:16">
      <c r="A24" s="10">
        <v>2026.2</v>
      </c>
      <c r="B24" s="3"/>
      <c r="C24" s="3"/>
      <c r="D24" s="3"/>
      <c r="E24" s="3">
        <v>2413.25</v>
      </c>
      <c r="F24" s="3"/>
      <c r="G24" s="35"/>
      <c r="H24" s="3"/>
      <c r="I24" s="3"/>
      <c r="J24" s="3">
        <v>49.7</v>
      </c>
      <c r="K24" s="3">
        <v>8045.75</v>
      </c>
      <c r="L24" s="3"/>
      <c r="N24" s="36"/>
    </row>
    <row r="25" ht="14.25" spans="1:16">
      <c r="A25" s="37" t="s">
        <v>11</v>
      </c>
      <c r="B25" s="3">
        <f>SUM(B17:B24)</f>
        <v>9459</v>
      </c>
      <c r="C25" s="3">
        <f t="shared" ref="C25:L25" si="1">SUM(C17:C24)</f>
        <v>10526</v>
      </c>
      <c r="D25" s="3">
        <f t="shared" si="1"/>
        <v>8789.57</v>
      </c>
      <c r="E25" s="3">
        <f t="shared" si="1"/>
        <v>191385.63</v>
      </c>
      <c r="F25" s="3">
        <f t="shared" si="1"/>
        <v>5643.2</v>
      </c>
      <c r="H25" s="3">
        <f t="shared" si="1"/>
        <v>40136</v>
      </c>
      <c r="I25" s="3">
        <f t="shared" si="1"/>
        <v>28244</v>
      </c>
      <c r="J25" s="3">
        <f t="shared" si="1"/>
        <v>26359.52</v>
      </c>
      <c r="K25" s="3">
        <f t="shared" si="1"/>
        <v>1021683.41</v>
      </c>
      <c r="L25" s="3">
        <f t="shared" si="1"/>
        <v>45777.6</v>
      </c>
      <c r="M25" s="38">
        <f>SUM(H17:L24)</f>
        <v>1162200.53</v>
      </c>
      <c r="P25" s="39"/>
    </row>
    <row r="26" ht="14.25" spans="1:16">
      <c r="A26" s="40">
        <v>46057</v>
      </c>
      <c r="B26" s="24" t="s">
        <v>21</v>
      </c>
      <c r="C26" s="24">
        <v>110</v>
      </c>
      <c r="D26" s="24"/>
      <c r="E26" s="24"/>
      <c r="F26" s="35" t="s">
        <v>22</v>
      </c>
      <c r="G26" s="38">
        <f>SUM(B17:F24)</f>
        <v>225803.4</v>
      </c>
      <c r="H26" s="24" t="s">
        <v>23</v>
      </c>
      <c r="I26" s="24">
        <v>107</v>
      </c>
      <c r="J26" s="24" t="s">
        <v>24</v>
      </c>
      <c r="K26" s="24">
        <v>0</v>
      </c>
      <c r="L26" s="35" t="s">
        <v>25</v>
      </c>
      <c r="M26" s="38">
        <f>SUM(H17:L24)+SUM(K26:K32)</f>
        <v>1178120.53</v>
      </c>
      <c r="P26" s="39"/>
    </row>
    <row r="27" spans="1:16">
      <c r="A27" s="24"/>
      <c r="B27" s="24" t="s">
        <v>26</v>
      </c>
      <c r="C27" s="24">
        <f>C26-2</f>
        <v>108</v>
      </c>
      <c r="D27" s="24"/>
      <c r="E27" s="24"/>
      <c r="F27" s="24" t="s">
        <v>27</v>
      </c>
      <c r="G27" s="24">
        <f>15*(119*C26+11*C26+22*C28)</f>
        <v>232650</v>
      </c>
      <c r="H27" s="24" t="s">
        <v>28</v>
      </c>
      <c r="I27" s="24">
        <v>103</v>
      </c>
      <c r="J27" s="24" t="s">
        <v>29</v>
      </c>
      <c r="K27" s="24">
        <v>930</v>
      </c>
      <c r="L27" s="24" t="s">
        <v>30</v>
      </c>
      <c r="M27" s="41">
        <v>1217630</v>
      </c>
    </row>
    <row r="28" spans="1:16">
      <c r="A28" s="24"/>
      <c r="B28" s="24" t="s">
        <v>31</v>
      </c>
      <c r="C28" s="24">
        <v>55</v>
      </c>
      <c r="D28" s="24"/>
      <c r="E28" s="24"/>
      <c r="F28" s="24" t="s">
        <v>32</v>
      </c>
      <c r="G28" s="24">
        <f>G27-G26</f>
        <v>6846.60000000003</v>
      </c>
      <c r="H28" s="24" t="s">
        <v>33</v>
      </c>
      <c r="I28" s="24">
        <f>I26</f>
        <v>107</v>
      </c>
      <c r="J28" s="24" t="s">
        <v>34</v>
      </c>
      <c r="K28" s="24">
        <v>1920</v>
      </c>
      <c r="L28" s="24" t="s">
        <v>35</v>
      </c>
      <c r="M28" s="41">
        <f>M27-M26-K33</f>
        <v>7229.46999999997</v>
      </c>
    </row>
    <row r="29" spans="1:16">
      <c r="A29" s="24"/>
      <c r="B29" s="24"/>
      <c r="C29" s="24"/>
      <c r="D29" s="24"/>
      <c r="E29" s="24"/>
      <c r="F29" s="24" t="s">
        <v>36</v>
      </c>
      <c r="G29" s="24">
        <f>G26/(119*C26+11*C26+22*C28)</f>
        <v>14.5585686653772</v>
      </c>
      <c r="H29" s="24"/>
      <c r="I29" s="24"/>
      <c r="J29" s="24" t="s">
        <v>37</v>
      </c>
      <c r="K29" s="24">
        <v>2620</v>
      </c>
      <c r="L29" s="24" t="s">
        <v>36</v>
      </c>
      <c r="M29" s="41">
        <f>M26/I26/1138</f>
        <v>9.67528316607263</v>
      </c>
    </row>
    <row r="30" spans="1:16">
      <c r="A30" s="24"/>
      <c r="B30" s="24"/>
      <c r="C30" s="24"/>
      <c r="D30" s="24"/>
      <c r="E30" s="24"/>
      <c r="F30" s="24"/>
      <c r="G30" s="24"/>
      <c r="H30" s="24"/>
      <c r="I30" s="24"/>
      <c r="J30" s="24" t="s">
        <v>38</v>
      </c>
      <c r="K30" s="24">
        <v>5380</v>
      </c>
    </row>
    <row r="31" spans="1:16">
      <c r="J31" s="24" t="s">
        <v>39</v>
      </c>
      <c r="K31" s="24">
        <v>4950</v>
      </c>
    </row>
    <row r="32" spans="1:16">
      <c r="J32" s="24" t="s">
        <v>12</v>
      </c>
      <c r="K32" s="24">
        <v>120</v>
      </c>
    </row>
    <row r="33" spans="1:12">
      <c r="J33" s="6" t="s">
        <v>40</v>
      </c>
      <c r="K33" s="24">
        <v>32280</v>
      </c>
    </row>
    <row r="34" ht="21" spans="1:12">
      <c r="A34" s="42" t="s">
        <v>41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ht="14.25" spans="1:12">
      <c r="A35" s="43" t="s">
        <v>1</v>
      </c>
      <c r="B35" s="44" t="s">
        <v>3</v>
      </c>
      <c r="C35" s="45" t="s">
        <v>4</v>
      </c>
      <c r="D35" s="45" t="s">
        <v>5</v>
      </c>
      <c r="E35" s="46" t="s">
        <v>42</v>
      </c>
      <c r="F35" s="43" t="s">
        <v>43</v>
      </c>
      <c r="G35" s="43" t="s">
        <v>2</v>
      </c>
      <c r="H35" s="44" t="s">
        <v>3</v>
      </c>
      <c r="I35" s="45" t="s">
        <v>4</v>
      </c>
      <c r="J35" s="45" t="s">
        <v>5</v>
      </c>
      <c r="K35" s="46" t="s">
        <v>42</v>
      </c>
      <c r="L35" s="43" t="s">
        <v>43</v>
      </c>
    </row>
    <row r="36" spans="1:12">
      <c r="A36" s="47">
        <v>2025.08</v>
      </c>
      <c r="B36" s="48">
        <f>B17+B18</f>
        <v>575</v>
      </c>
      <c r="C36" s="49">
        <f>C17+C18</f>
        <v>590</v>
      </c>
      <c r="D36" s="49">
        <f>D17+D18</f>
        <v>617.26</v>
      </c>
      <c r="E36" s="50">
        <f>E17+E18+F17+F18</f>
        <v>6103.29</v>
      </c>
      <c r="F36" s="6">
        <f t="shared" ref="F36:F43" si="2">SUM(B36:E36)</f>
        <v>7885.55</v>
      </c>
      <c r="G36" s="47">
        <v>2025.08</v>
      </c>
      <c r="H36" s="51">
        <f>H18</f>
        <v>0</v>
      </c>
      <c r="I36" s="12">
        <f>I18</f>
        <v>0</v>
      </c>
      <c r="J36" s="12">
        <f>J18</f>
        <v>0</v>
      </c>
      <c r="K36" s="52">
        <f>K18+L18</f>
        <v>0</v>
      </c>
      <c r="L36" s="12">
        <f t="shared" ref="L36:L43" si="3">SUM(H36:K36)</f>
        <v>0</v>
      </c>
    </row>
    <row r="37" spans="1:12">
      <c r="A37" s="35">
        <v>2025.09</v>
      </c>
      <c r="B37" s="51">
        <f t="shared" ref="B37:B42" si="4">B19</f>
        <v>1030</v>
      </c>
      <c r="C37" s="51">
        <f>C19</f>
        <v>1150</v>
      </c>
      <c r="D37" s="51">
        <f>D19</f>
        <v>2090.29</v>
      </c>
      <c r="E37" s="13">
        <f t="shared" ref="E37:E42" si="5">E19+F19</f>
        <v>40840.27</v>
      </c>
      <c r="F37" s="6">
        <f t="shared" si="2"/>
        <v>45110.56</v>
      </c>
      <c r="G37" s="35">
        <v>2025.09</v>
      </c>
      <c r="H37" s="51">
        <f>H19</f>
        <v>5150</v>
      </c>
      <c r="I37" s="12">
        <f>I19</f>
        <v>5750</v>
      </c>
      <c r="J37" s="12">
        <f>J19</f>
        <v>6152.06</v>
      </c>
      <c r="K37" s="52">
        <f t="shared" ref="K37:K42" si="6">K19+L19</f>
        <v>225765.95</v>
      </c>
      <c r="L37" s="12">
        <f t="shared" si="3"/>
        <v>242818.01</v>
      </c>
    </row>
    <row r="38" spans="1:12">
      <c r="A38" s="35" t="s">
        <v>20</v>
      </c>
      <c r="B38" s="51">
        <f t="shared" si="4"/>
        <v>1309</v>
      </c>
      <c r="C38" s="51">
        <f t="shared" ref="C38:J38" si="7">C20</f>
        <v>2300</v>
      </c>
      <c r="D38" s="51">
        <f t="shared" si="7"/>
        <v>2071.6</v>
      </c>
      <c r="E38" s="13">
        <f t="shared" si="5"/>
        <v>28250.01</v>
      </c>
      <c r="F38" s="6">
        <f t="shared" si="2"/>
        <v>33930.61</v>
      </c>
      <c r="G38" s="35" t="s">
        <v>20</v>
      </c>
      <c r="H38" s="51">
        <f t="shared" si="7"/>
        <v>11781</v>
      </c>
      <c r="I38" s="51">
        <f t="shared" si="7"/>
        <v>2300</v>
      </c>
      <c r="J38" s="51">
        <f t="shared" si="7"/>
        <v>6010.4</v>
      </c>
      <c r="K38" s="13">
        <f t="shared" si="6"/>
        <v>162333.03</v>
      </c>
      <c r="L38" s="12">
        <f t="shared" si="3"/>
        <v>182424.43</v>
      </c>
    </row>
    <row r="39" spans="1:12">
      <c r="A39" s="35">
        <v>2025.11</v>
      </c>
      <c r="B39" s="51">
        <f t="shared" si="4"/>
        <v>2380</v>
      </c>
      <c r="C39" s="51">
        <f t="shared" ref="C39:J39" si="8">C21</f>
        <v>2691</v>
      </c>
      <c r="D39" s="51">
        <f t="shared" si="8"/>
        <v>1349.4</v>
      </c>
      <c r="E39" s="13">
        <f t="shared" si="5"/>
        <v>36557.93</v>
      </c>
      <c r="F39" s="6">
        <f t="shared" si="2"/>
        <v>42978.33</v>
      </c>
      <c r="G39" s="35">
        <v>2025.11</v>
      </c>
      <c r="H39" s="51">
        <f t="shared" si="8"/>
        <v>8330</v>
      </c>
      <c r="I39" s="51">
        <f t="shared" si="8"/>
        <v>9039</v>
      </c>
      <c r="J39" s="51">
        <f t="shared" si="8"/>
        <v>5007.8</v>
      </c>
      <c r="K39" s="13">
        <f t="shared" si="6"/>
        <v>201381.26</v>
      </c>
      <c r="L39" s="12">
        <f t="shared" si="3"/>
        <v>223758.06</v>
      </c>
    </row>
    <row r="40" spans="1:12">
      <c r="A40" s="35">
        <v>2025.12</v>
      </c>
      <c r="B40" s="51">
        <f t="shared" si="4"/>
        <v>2975</v>
      </c>
      <c r="C40" s="51">
        <f t="shared" ref="C40:J40" si="9">C22</f>
        <v>1725</v>
      </c>
      <c r="D40" s="51">
        <f t="shared" si="9"/>
        <v>1846.62</v>
      </c>
      <c r="E40" s="13">
        <f t="shared" si="5"/>
        <v>43602.07</v>
      </c>
      <c r="F40" s="6">
        <f t="shared" si="2"/>
        <v>50148.69</v>
      </c>
      <c r="G40" s="35">
        <v>2025.12</v>
      </c>
      <c r="H40" s="51">
        <f t="shared" si="9"/>
        <v>11305</v>
      </c>
      <c r="I40" s="51">
        <f t="shared" si="9"/>
        <v>5175</v>
      </c>
      <c r="J40" s="51">
        <f t="shared" si="9"/>
        <v>6032.16</v>
      </c>
      <c r="K40" s="13">
        <f t="shared" si="6"/>
        <v>248852.32</v>
      </c>
      <c r="L40" s="12">
        <f t="shared" si="3"/>
        <v>271364.48</v>
      </c>
    </row>
    <row r="41" spans="1:12">
      <c r="A41" s="35">
        <v>2026.1</v>
      </c>
      <c r="B41" s="51">
        <f t="shared" si="4"/>
        <v>1190</v>
      </c>
      <c r="C41" s="51">
        <f t="shared" ref="C41:J41" si="10">C23</f>
        <v>2070</v>
      </c>
      <c r="D41" s="51">
        <f t="shared" si="10"/>
        <v>814.4</v>
      </c>
      <c r="E41" s="13">
        <f t="shared" si="5"/>
        <v>39262.01</v>
      </c>
      <c r="F41" s="6">
        <f t="shared" si="2"/>
        <v>43336.41</v>
      </c>
      <c r="G41" s="35">
        <v>2026.1</v>
      </c>
      <c r="H41" s="51">
        <f t="shared" si="10"/>
        <v>3570</v>
      </c>
      <c r="I41" s="51">
        <f t="shared" si="10"/>
        <v>5980</v>
      </c>
      <c r="J41" s="51">
        <f t="shared" si="10"/>
        <v>3107.4</v>
      </c>
      <c r="K41" s="13">
        <f t="shared" si="6"/>
        <v>221082.7</v>
      </c>
      <c r="L41" s="12">
        <f t="shared" si="3"/>
        <v>233740.1</v>
      </c>
    </row>
    <row r="42" ht="14.25" spans="1:12">
      <c r="A42" s="30">
        <v>2026.2</v>
      </c>
      <c r="B42" s="51">
        <f t="shared" si="4"/>
        <v>0</v>
      </c>
      <c r="C42" s="51">
        <f>C24</f>
        <v>0</v>
      </c>
      <c r="D42" s="51">
        <f>D24</f>
        <v>0</v>
      </c>
      <c r="E42" s="13">
        <f t="shared" si="5"/>
        <v>2413.25</v>
      </c>
      <c r="F42" s="6">
        <f t="shared" si="2"/>
        <v>2413.25</v>
      </c>
      <c r="G42" s="30">
        <v>2026.2</v>
      </c>
      <c r="H42" s="51">
        <f>H24</f>
        <v>0</v>
      </c>
      <c r="I42" s="51">
        <f>I24</f>
        <v>0</v>
      </c>
      <c r="J42" s="51">
        <f>J24</f>
        <v>49.7</v>
      </c>
      <c r="K42" s="13">
        <f t="shared" si="6"/>
        <v>8045.75</v>
      </c>
      <c r="L42" s="12">
        <f t="shared" si="3"/>
        <v>8095.45</v>
      </c>
    </row>
    <row r="43" ht="14.25" spans="1:12">
      <c r="A43" s="43" t="s">
        <v>44</v>
      </c>
      <c r="B43" s="44">
        <f>SUM(B36:B42)</f>
        <v>9459</v>
      </c>
      <c r="C43" s="45">
        <f t="shared" ref="C43:K43" si="11">SUM(C36:C42)</f>
        <v>10526</v>
      </c>
      <c r="D43" s="45">
        <f t="shared" si="11"/>
        <v>8789.57</v>
      </c>
      <c r="E43" s="46">
        <f t="shared" si="11"/>
        <v>197028.83</v>
      </c>
      <c r="F43" s="6">
        <f t="shared" si="2"/>
        <v>225803.4</v>
      </c>
      <c r="G43" s="43" t="s">
        <v>44</v>
      </c>
      <c r="H43" s="44">
        <f t="shared" si="11"/>
        <v>40136</v>
      </c>
      <c r="I43" s="45">
        <f t="shared" si="11"/>
        <v>28244</v>
      </c>
      <c r="J43" s="45">
        <f t="shared" si="11"/>
        <v>26359.52</v>
      </c>
      <c r="K43" s="53">
        <f t="shared" si="11"/>
        <v>1067461.01</v>
      </c>
      <c r="L43" s="12">
        <f t="shared" si="3"/>
        <v>1162200.53</v>
      </c>
    </row>
  </sheetData>
  <mergeCells count="8">
    <mergeCell ref="A1:L1"/>
    <mergeCell ref="B2:F2"/>
    <mergeCell ref="H2:L2"/>
    <mergeCell ref="B7:L7"/>
    <mergeCell ref="B14:L14"/>
    <mergeCell ref="B15:F15"/>
    <mergeCell ref="H15:L15"/>
    <mergeCell ref="A34:L34"/>
  </mergeCell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24-25下</vt:lpstr>
      <vt:lpstr>25-26上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朱敏杰</cp:lastModifiedBy>
  <dcterms:created xsi:type="dcterms:W3CDTF">2025-03-03T02:58:00Z</dcterms:created>
  <dcterms:modified xsi:type="dcterms:W3CDTF">2026-03-03T02:10:56Z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6F7B9F38CBDA423DAE3BAAF0CB8A6119_12</vt:lpwstr>
  </property>
  <property fmtid="{D5CDD505-2E9C-101B-9397-08002B2CF9AE}" pid="4" name="CalculationRule">
    <vt:i4>0</vt:i4>
  </property>
</Properties>
</file>